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4\"/>
    </mc:Choice>
  </mc:AlternateContent>
  <bookViews>
    <workbookView xWindow="0" yWindow="0" windowWidth="22305" windowHeight="13845"/>
  </bookViews>
  <sheets>
    <sheet name="Data" sheetId="1" r:id="rId1"/>
    <sheet name="_STDS_DG14AD0647" sheetId="2" state="hidden" r:id="rId2"/>
    <sheet name="Time Series" sheetId="3" r:id="rId3"/>
    <sheet name="Forecast - MA 3" sheetId="4" r:id="rId4"/>
  </sheets>
  <definedNames>
    <definedName name="PalisadeReportWorksheetCreatedBy" localSheetId="3" hidden="1">"StatTools"</definedName>
    <definedName name="PalisadeReportWorksheetCreatedBy" localSheetId="2" hidden="1">"StatTools"</definedName>
    <definedName name="ST_Casessold">Data!$B$4:$B$27</definedName>
    <definedName name="ST_Month">Data!$A$4:$A$27</definedName>
    <definedName name="StatToolsHeader" localSheetId="3">'Forecast - MA 3'!$1:$5</definedName>
    <definedName name="StatToolsHeader" localSheetId="2">'Time Series'!$1:$5</definedName>
    <definedName name="STWBD_StatToolsForecast_Deseasonalize" hidden="1">"FALSE"</definedName>
    <definedName name="STWBD_StatToolsForecast_ForecastMethod" hidden="1">" 0"</definedName>
    <definedName name="STWBD_StatToolsForecast_GraphDeseasonalizedForecastErrors" hidden="1">"FALSE"</definedName>
    <definedName name="STWBD_StatToolsForecast_GraphDeseasonalizedForecastOverlay" hidden="1">"FALSE"</definedName>
    <definedName name="STWBD_StatToolsForecast_GraphDeseasonalizedOriginalSeries" hidden="1">"FALSE"</definedName>
    <definedName name="STWBD_StatToolsForecast_GraphForecastErrors" hidden="1">"TRUE"</definedName>
    <definedName name="STWBD_StatToolsForecast_GraphForecastOverlay" hidden="1">"TRUE"</definedName>
    <definedName name="STWBD_StatToolsForecast_GraphOriginalSeries" hidden="1">"FALSE"</definedName>
    <definedName name="STWBD_StatToolsForecast_HasDefaultInfo" hidden="1">"TRUE"</definedName>
    <definedName name="STWBD_StatToolsForecast_Level" hidden="1">" 0"</definedName>
    <definedName name="STWBD_StatToolsForecast_NumberOfForecasts" hidden="1">" 1"</definedName>
    <definedName name="STWBD_StatToolsForecast_NumberOfHoldOuts" hidden="1">" 0"</definedName>
    <definedName name="STWBD_StatToolsForecast_NumberOfSeasons" hidden="1">" 12"</definedName>
    <definedName name="STWBD_StatToolsForecast_OptimizeParameters" hidden="1">"TRUE"</definedName>
    <definedName name="STWBD_StatToolsForecast_Seasonality" hidden="1">" 0"</definedName>
    <definedName name="STWBD_StatToolsForecast_SeasonalPeriod" hidden="1">" 2"</definedName>
    <definedName name="STWBD_StatToolsForecast_Span" hidden="1">" 3"</definedName>
    <definedName name="STWBD_StatToolsForecast_StartingDay" hidden="1">" 1"</definedName>
    <definedName name="STWBD_StatToolsForecast_StartingIndex" hidden="1">" 1"</definedName>
    <definedName name="STWBD_StatToolsForecast_StartingMonth" hidden="1">" 1"</definedName>
    <definedName name="STWBD_StatToolsForecast_StartingQuarter" hidden="1">" 1"</definedName>
    <definedName name="STWBD_StatToolsForecast_StartingWeek" hidden="1">" 1"</definedName>
    <definedName name="STWBD_StatToolsForecast_StartingYear" hidden="1">" 0"</definedName>
    <definedName name="STWBD_StatToolsForecast_Trend" hidden="1">" 0"</definedName>
    <definedName name="STWBD_StatToolsForecast_UseSeasonLabels" hidden="1">"FALSE"</definedName>
    <definedName name="STWBD_StatToolsForecast_Variable" hidden="1">"U_x0001_VG3B1AD45C20F102E6_x0001_"</definedName>
    <definedName name="STWBD_StatToolsForecast_VarSelectorDefaultDataSet" hidden="1">"DG14AD0647"</definedName>
    <definedName name="STWBD_StatToolsTimeSeriesGraph_DefaultUseLabelVariable" hidden="1">"TRUE"</definedName>
    <definedName name="STWBD_StatToolsTimeSeriesGraph_HasDefaultInfo" hidden="1">"TRUE"</definedName>
    <definedName name="STWBD_StatToolsTimeSeriesGraph_LabelVariable" hidden="1">"U_x0001_VGA4977E1275709DF_x0001_"</definedName>
    <definedName name="STWBD_StatToolsTimeSeriesGraph_SingleGraph" hidden="1">"FALSE"</definedName>
    <definedName name="STWBD_StatToolsTimeSeriesGraph_TwoVerticalAxes" hidden="1">"FALSE"</definedName>
    <definedName name="STWBD_StatToolsTimeSeriesGraph_VariableList" hidden="1">1</definedName>
    <definedName name="STWBD_StatToolsTimeSeriesGraph_VariableList_1" hidden="1">"U_x0001_VG3B1AD45C20F102E6_x0001_"</definedName>
    <definedName name="STWBD_StatToolsTimeSeriesGraph_VarSelectorDefaultDataSet" hidden="1">"DG14AD0647"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2" l="1"/>
  <c r="B85" i="4"/>
  <c r="B84" i="4"/>
  <c r="B83" i="4"/>
  <c r="B82" i="4"/>
  <c r="B81" i="4"/>
  <c r="B80" i="4"/>
  <c r="B79" i="4"/>
  <c r="B78" i="4"/>
  <c r="B77" i="4"/>
  <c r="B76" i="4"/>
  <c r="B75" i="4"/>
  <c r="B74" i="4"/>
  <c r="B73" i="4"/>
  <c r="B72" i="4"/>
  <c r="B71" i="4"/>
  <c r="B70" i="4"/>
  <c r="B69" i="4"/>
  <c r="B68" i="4"/>
  <c r="B67" i="4"/>
  <c r="B66" i="4"/>
  <c r="B65" i="4"/>
  <c r="B64" i="4"/>
  <c r="B63" i="4"/>
  <c r="B62" i="4"/>
  <c r="C79" i="4"/>
  <c r="C86" i="4"/>
  <c r="C78" i="4"/>
  <c r="C70" i="4"/>
  <c r="C68" i="4"/>
  <c r="C75" i="4"/>
  <c r="C74" i="4"/>
  <c r="C73" i="4"/>
  <c r="C80" i="4"/>
  <c r="C85" i="4"/>
  <c r="C77" i="4"/>
  <c r="C69" i="4"/>
  <c r="C84" i="4"/>
  <c r="C76" i="4"/>
  <c r="C83" i="4"/>
  <c r="C67" i="4"/>
  <c r="C82" i="4"/>
  <c r="C81" i="4"/>
  <c r="C65" i="4"/>
  <c r="C72" i="4"/>
  <c r="C66" i="4"/>
  <c r="C71" i="4"/>
  <c r="D66" i="4" l="1"/>
  <c r="D65" i="4"/>
  <c r="D81" i="4"/>
  <c r="D82" i="4"/>
  <c r="D67" i="4"/>
  <c r="D83" i="4"/>
  <c r="D73" i="4"/>
  <c r="D74" i="4"/>
  <c r="D75" i="4"/>
  <c r="D70" i="4"/>
  <c r="D78" i="4"/>
  <c r="D71" i="4"/>
  <c r="D79" i="4"/>
  <c r="D72" i="4"/>
  <c r="D80" i="4"/>
  <c r="D68" i="4"/>
  <c r="D76" i="4"/>
  <c r="D84" i="4"/>
  <c r="D69" i="4"/>
  <c r="D77" i="4"/>
  <c r="D85" i="4"/>
  <c r="B16" i="2"/>
  <c r="B13" i="2"/>
  <c r="B7" i="2"/>
  <c r="B3" i="2"/>
  <c r="B14" i="4"/>
  <c r="B15" i="4"/>
  <c r="B13" i="4"/>
</calcChain>
</file>

<file path=xl/comments1.xml><?xml version="1.0" encoding="utf-8"?>
<comments xmlns="http://schemas.openxmlformats.org/spreadsheetml/2006/main">
  <authors>
    <author>Chris Albright</author>
  </authors>
  <commentList>
    <comment ref="A9" authorId="0" shapeId="0">
      <text>
        <r>
          <rPr>
            <b/>
            <u/>
            <sz val="9"/>
            <color indexed="81"/>
            <rFont val="Tahoma"/>
            <family val="2"/>
          </rPr>
          <t>StatTools Note:</t>
        </r>
        <r>
          <rPr>
            <sz val="9"/>
            <color indexed="81"/>
            <rFont val="Tahoma"/>
            <family val="2"/>
          </rPr>
          <t xml:space="preserve">
This is the number of observations included in each moving average forecast.</t>
        </r>
      </text>
    </comment>
    <comment ref="A13" authorId="0" shapeId="0">
      <text>
        <r>
          <rPr>
            <b/>
            <u/>
            <sz val="9"/>
            <color indexed="81"/>
            <rFont val="Tahoma"/>
            <family val="2"/>
          </rPr>
          <t>StatTools Note:</t>
        </r>
        <r>
          <rPr>
            <sz val="9"/>
            <color indexed="81"/>
            <rFont val="Tahoma"/>
            <family val="2"/>
          </rPr>
          <t xml:space="preserve">
This is the average of absolute forecast errors.</t>
        </r>
      </text>
    </comment>
    <comment ref="A14" authorId="0" shapeId="0">
      <text>
        <r>
          <rPr>
            <b/>
            <u/>
            <sz val="9"/>
            <color indexed="81"/>
            <rFont val="Tahoma"/>
            <family val="2"/>
          </rPr>
          <t>StatTools Note:</t>
        </r>
        <r>
          <rPr>
            <sz val="9"/>
            <color indexed="81"/>
            <rFont val="Tahoma"/>
            <family val="2"/>
          </rPr>
          <t xml:space="preserve">
This is the square root of the sum of squared forecast errors.</t>
        </r>
      </text>
    </comment>
    <comment ref="A15" authorId="0" shapeId="0">
      <text>
        <r>
          <rPr>
            <b/>
            <u/>
            <sz val="9"/>
            <color indexed="81"/>
            <rFont val="Tahoma"/>
            <family val="2"/>
          </rPr>
          <t>StatTools Note:</t>
        </r>
        <r>
          <rPr>
            <sz val="9"/>
            <color indexed="81"/>
            <rFont val="Tahoma"/>
            <family val="2"/>
          </rPr>
          <t xml:space="preserve">
This is the average of the absolute percentage forecast errors.</t>
        </r>
      </text>
    </comment>
    <comment ref="B85" authorId="0" shapeId="0">
      <text>
        <r>
          <rPr>
            <b/>
            <u/>
            <sz val="9"/>
            <color indexed="81"/>
            <rFont val="Tahoma"/>
            <family val="2"/>
          </rPr>
          <t>StatTools Note:</t>
        </r>
        <r>
          <rPr>
            <sz val="9"/>
            <color indexed="81"/>
            <rFont val="Tahoma"/>
            <family val="2"/>
          </rPr>
          <t xml:space="preserve">
The future forecasting period begins here (below the line)</t>
        </r>
      </text>
    </comment>
  </commentList>
</comments>
</file>

<file path=xl/sharedStrings.xml><?xml version="1.0" encoding="utf-8"?>
<sst xmlns="http://schemas.openxmlformats.org/spreadsheetml/2006/main" count="66" uniqueCount="57">
  <si>
    <t>Monthly sales of iPod cases</t>
  </si>
  <si>
    <t>Month</t>
  </si>
  <si>
    <t>Cases sold</t>
  </si>
  <si>
    <t>StatTools Version that generated sheet, Major</t>
  </si>
  <si>
    <t>StatTools Version that generated sheet, Minor</t>
  </si>
  <si>
    <t>StatTools Version that generated sheet, Revision</t>
  </si>
  <si>
    <t>Min. StatTools Version to Read Sheet, Major (note ST versions before 1.1.1 don't perform forward compatibility check)</t>
  </si>
  <si>
    <t>Min. StatTools Version to Read Sheet, Minor</t>
  </si>
  <si>
    <t>Min. StatTools Version to Read Sheet, Revision</t>
  </si>
  <si>
    <t>Min. StatTools version to not put up warning about extra info, Major</t>
  </si>
  <si>
    <t>Min. StatTools version to not put up warning about extra info, Minor</t>
  </si>
  <si>
    <t>Min. StatTools version to not put up warning about extra info, Revision</t>
  </si>
  <si>
    <t>Name</t>
  </si>
  <si>
    <t>iPod Case Sales</t>
  </si>
  <si>
    <t>GUID</t>
  </si>
  <si>
    <t>DG14AD0647</t>
  </si>
  <si>
    <t>Format Range</t>
  </si>
  <si>
    <t>Variable Layout</t>
  </si>
  <si>
    <t>Columns</t>
  </si>
  <si>
    <t>Variable Names In Cells</t>
  </si>
  <si>
    <t>Variable Names In 2nd Cells</t>
  </si>
  <si>
    <t>Data Set Ranges</t>
  </si>
  <si>
    <t>Data Sheet Format</t>
  </si>
  <si>
    <t>Formula Eval Cell</t>
  </si>
  <si>
    <t>Num Stored Vars</t>
  </si>
  <si>
    <t>1 : Info</t>
  </si>
  <si>
    <t>VGA4977E1275709DF</t>
  </si>
  <si>
    <t>var1</t>
  </si>
  <si>
    <t>ST_Month</t>
  </si>
  <si>
    <t>1 : Ranges</t>
  </si>
  <si>
    <t>1 : MultiRefs</t>
  </si>
  <si>
    <t>2 : Info</t>
  </si>
  <si>
    <t>VG3B1AD45C20F102E6</t>
  </si>
  <si>
    <t>var2</t>
  </si>
  <si>
    <t>ST_Casessold</t>
  </si>
  <si>
    <t>2 : Ranges</t>
  </si>
  <si>
    <t>2 : MultiRefs</t>
  </si>
  <si>
    <t>StatTools Report</t>
  </si>
  <si>
    <t>Analysis:</t>
  </si>
  <si>
    <t>Time Series Graph</t>
  </si>
  <si>
    <t>Performed By:</t>
  </si>
  <si>
    <t>Chris Albright</t>
  </si>
  <si>
    <t>Date:</t>
  </si>
  <si>
    <t>Wednesday, May 21, 2014</t>
  </si>
  <si>
    <t>Updating:</t>
  </si>
  <si>
    <t>Live</t>
  </si>
  <si>
    <t>Forecast</t>
  </si>
  <si>
    <t>Live/Unlinked</t>
  </si>
  <si>
    <t>Forecasting Constant</t>
  </si>
  <si>
    <t>Moving Averages Forecasts for Cases sold</t>
  </si>
  <si>
    <t>Moving Averages</t>
  </si>
  <si>
    <t>Forecasting Data</t>
  </si>
  <si>
    <t>Span</t>
  </si>
  <si>
    <t>Mean Abs Err</t>
  </si>
  <si>
    <t>Root Mean Sq Err</t>
  </si>
  <si>
    <t>Mean Abs Per% Err</t>
  </si>
  <si>
    <t>Error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</si>
</sst>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sz val="9"/>
      <color indexed="81"/>
      <name val="Tahoma"/>
      <family val="2"/>
    </font>
    <font>
      <b/>
      <u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NumberFormat="1" applyAlignment="1">
      <alignment horizontal="left"/>
    </xf>
    <xf numFmtId="0" fontId="2" fillId="2" borderId="0" xfId="0" applyFont="1" applyFill="1"/>
    <xf numFmtId="0" fontId="2" fillId="2" borderId="1" xfId="0" applyFont="1" applyFill="1" applyBorder="1"/>
    <xf numFmtId="0" fontId="3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right"/>
    </xf>
    <xf numFmtId="0" fontId="2" fillId="2" borderId="0" xfId="0" applyFont="1" applyFill="1" applyAlignment="1">
      <alignment horizontal="left"/>
    </xf>
    <xf numFmtId="0" fontId="2" fillId="2" borderId="1" xfId="0" applyFont="1" applyFill="1" applyBorder="1" applyAlignment="1">
      <alignment horizontal="left"/>
    </xf>
    <xf numFmtId="0" fontId="4" fillId="2" borderId="0" xfId="0" applyFont="1" applyFill="1" applyAlignment="1">
      <alignment horizontal="left"/>
    </xf>
    <xf numFmtId="49" fontId="3" fillId="0" borderId="0" xfId="0" applyNumberFormat="1" applyFont="1" applyAlignment="1">
      <alignment horizontal="center"/>
    </xf>
    <xf numFmtId="49" fontId="3" fillId="0" borderId="2" xfId="0" applyNumberFormat="1" applyFont="1" applyFill="1" applyBorder="1" applyAlignment="1">
      <alignment horizontal="center"/>
    </xf>
    <xf numFmtId="49" fontId="3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left"/>
    </xf>
    <xf numFmtId="49" fontId="5" fillId="0" borderId="2" xfId="0" applyNumberFormat="1" applyFont="1" applyFill="1" applyBorder="1" applyAlignment="1">
      <alignment horizontal="left"/>
    </xf>
    <xf numFmtId="2" fontId="0" fillId="0" borderId="0" xfId="0" applyNumberFormat="1" applyAlignment="1">
      <alignment horizontal="center"/>
    </xf>
    <xf numFmtId="49" fontId="3" fillId="0" borderId="3" xfId="0" applyNumberFormat="1" applyFont="1" applyFill="1" applyBorder="1" applyAlignment="1">
      <alignment horizontal="left"/>
    </xf>
    <xf numFmtId="2" fontId="0" fillId="0" borderId="3" xfId="0" applyNumberFormat="1" applyFill="1" applyBorder="1" applyAlignment="1">
      <alignment horizontal="center"/>
    </xf>
    <xf numFmtId="10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Time Series of Cases sold / iPod Case Sales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solidFill>
                <a:srgbClr val="333399"/>
              </a:solidFill>
              <a:prstDash val="solid"/>
            </a:ln>
          </c:spPr>
          <c:marker>
            <c:symbol val="diamond"/>
            <c:size val="3"/>
          </c:marker>
          <c:cat>
            <c:numRef>
              <c:f>Data!$A$4:$A$27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Data!$B$4:$B$27</c:f>
              <c:numCache>
                <c:formatCode>General</c:formatCode>
                <c:ptCount val="24"/>
                <c:pt idx="0">
                  <c:v>35</c:v>
                </c:pt>
                <c:pt idx="1">
                  <c:v>63</c:v>
                </c:pt>
                <c:pt idx="2">
                  <c:v>61</c:v>
                </c:pt>
                <c:pt idx="3">
                  <c:v>58</c:v>
                </c:pt>
                <c:pt idx="4">
                  <c:v>46</c:v>
                </c:pt>
                <c:pt idx="5">
                  <c:v>59</c:v>
                </c:pt>
                <c:pt idx="6">
                  <c:v>46</c:v>
                </c:pt>
                <c:pt idx="7">
                  <c:v>67</c:v>
                </c:pt>
                <c:pt idx="8">
                  <c:v>82</c:v>
                </c:pt>
                <c:pt idx="9">
                  <c:v>81</c:v>
                </c:pt>
                <c:pt idx="10">
                  <c:v>77</c:v>
                </c:pt>
                <c:pt idx="11">
                  <c:v>72</c:v>
                </c:pt>
                <c:pt idx="12">
                  <c:v>77</c:v>
                </c:pt>
                <c:pt idx="13">
                  <c:v>65</c:v>
                </c:pt>
                <c:pt idx="14">
                  <c:v>97</c:v>
                </c:pt>
                <c:pt idx="15">
                  <c:v>79</c:v>
                </c:pt>
                <c:pt idx="16">
                  <c:v>67</c:v>
                </c:pt>
                <c:pt idx="17">
                  <c:v>64</c:v>
                </c:pt>
                <c:pt idx="18">
                  <c:v>92</c:v>
                </c:pt>
                <c:pt idx="19">
                  <c:v>133</c:v>
                </c:pt>
                <c:pt idx="20">
                  <c:v>94</c:v>
                </c:pt>
                <c:pt idx="21">
                  <c:v>99</c:v>
                </c:pt>
                <c:pt idx="22">
                  <c:v>103</c:v>
                </c:pt>
                <c:pt idx="23">
                  <c:v>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7687256"/>
        <c:axId val="537688040"/>
      </c:lineChart>
      <c:catAx>
        <c:axId val="537687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537688040"/>
        <c:crosses val="autoZero"/>
        <c:auto val="1"/>
        <c:lblAlgn val="ctr"/>
        <c:lblOffset val="100"/>
        <c:noMultiLvlLbl val="0"/>
      </c:catAx>
      <c:valAx>
        <c:axId val="537688040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537687256"/>
        <c:crosses val="autoZero"/>
        <c:crossBetween val="between"/>
      </c:valAx>
    </c:plotArea>
    <c:plotVisOnly val="1"/>
    <c:dispBlanksAs val="gap"/>
    <c:showDLblsOverMax val="0"/>
  </c:chart>
  <c:spPr>
    <a:ln w="6350"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Forecast and Original Observations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Cases sold</c:v>
          </c:tx>
          <c:spPr>
            <a:ln>
              <a:solidFill>
                <a:srgbClr val="333399"/>
              </a:solidFill>
              <a:prstDash val="solid"/>
            </a:ln>
          </c:spPr>
          <c:marker>
            <c:symbol val="none"/>
          </c:marker>
          <c:cat>
            <c:numRef>
              <c:f>'Forecast - MA 3'!$A$62:$A$86</c:f>
              <c:numCache>
                <c:formatCode>@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cat>
          <c:val>
            <c:numRef>
              <c:f>'Forecast - MA 3'!$B$62:$B$86</c:f>
              <c:numCache>
                <c:formatCode>0.00</c:formatCode>
                <c:ptCount val="25"/>
                <c:pt idx="0">
                  <c:v>35</c:v>
                </c:pt>
                <c:pt idx="1">
                  <c:v>63</c:v>
                </c:pt>
                <c:pt idx="2">
                  <c:v>61</c:v>
                </c:pt>
                <c:pt idx="3">
                  <c:v>58</c:v>
                </c:pt>
                <c:pt idx="4">
                  <c:v>46</c:v>
                </c:pt>
                <c:pt idx="5">
                  <c:v>59</c:v>
                </c:pt>
                <c:pt idx="6">
                  <c:v>46</c:v>
                </c:pt>
                <c:pt idx="7">
                  <c:v>67</c:v>
                </c:pt>
                <c:pt idx="8">
                  <c:v>82</c:v>
                </c:pt>
                <c:pt idx="9">
                  <c:v>81</c:v>
                </c:pt>
                <c:pt idx="10">
                  <c:v>77</c:v>
                </c:pt>
                <c:pt idx="11">
                  <c:v>72</c:v>
                </c:pt>
                <c:pt idx="12">
                  <c:v>77</c:v>
                </c:pt>
                <c:pt idx="13">
                  <c:v>65</c:v>
                </c:pt>
                <c:pt idx="14">
                  <c:v>97</c:v>
                </c:pt>
                <c:pt idx="15">
                  <c:v>79</c:v>
                </c:pt>
                <c:pt idx="16">
                  <c:v>67</c:v>
                </c:pt>
                <c:pt idx="17">
                  <c:v>64</c:v>
                </c:pt>
                <c:pt idx="18">
                  <c:v>92</c:v>
                </c:pt>
                <c:pt idx="19">
                  <c:v>133</c:v>
                </c:pt>
                <c:pt idx="20">
                  <c:v>94</c:v>
                </c:pt>
                <c:pt idx="21">
                  <c:v>99</c:v>
                </c:pt>
                <c:pt idx="22">
                  <c:v>103</c:v>
                </c:pt>
                <c:pt idx="23">
                  <c:v>99</c:v>
                </c:pt>
              </c:numCache>
            </c:numRef>
          </c:val>
          <c:smooth val="0"/>
        </c:ser>
        <c:ser>
          <c:idx val="1"/>
          <c:order val="1"/>
          <c:tx>
            <c:v>Forecast</c:v>
          </c:tx>
          <c:spPr>
            <a:ln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numRef>
              <c:f>'Forecast - MA 3'!$A$62:$A$86</c:f>
              <c:numCache>
                <c:formatCode>@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cat>
          <c:val>
            <c:numRef>
              <c:f>'Forecast - MA 3'!$C$62:$C$86</c:f>
              <c:numCache>
                <c:formatCode>0.00</c:formatCode>
                <c:ptCount val="25"/>
                <c:pt idx="3">
                  <c:v>53</c:v>
                </c:pt>
                <c:pt idx="4">
                  <c:v>60.666666666666664</c:v>
                </c:pt>
                <c:pt idx="5">
                  <c:v>55</c:v>
                </c:pt>
                <c:pt idx="6">
                  <c:v>54.333333333333336</c:v>
                </c:pt>
                <c:pt idx="7">
                  <c:v>50.333333333333336</c:v>
                </c:pt>
                <c:pt idx="8">
                  <c:v>57.333333333333336</c:v>
                </c:pt>
                <c:pt idx="9">
                  <c:v>65</c:v>
                </c:pt>
                <c:pt idx="10">
                  <c:v>76.666666666666671</c:v>
                </c:pt>
                <c:pt idx="11">
                  <c:v>80</c:v>
                </c:pt>
                <c:pt idx="12">
                  <c:v>76.666666666666671</c:v>
                </c:pt>
                <c:pt idx="13">
                  <c:v>75.333333333333329</c:v>
                </c:pt>
                <c:pt idx="14">
                  <c:v>71.333333333333329</c:v>
                </c:pt>
                <c:pt idx="15">
                  <c:v>79.666666666666671</c:v>
                </c:pt>
                <c:pt idx="16">
                  <c:v>80.333333333333329</c:v>
                </c:pt>
                <c:pt idx="17">
                  <c:v>81</c:v>
                </c:pt>
                <c:pt idx="18">
                  <c:v>70</c:v>
                </c:pt>
                <c:pt idx="19">
                  <c:v>74.333333333333329</c:v>
                </c:pt>
                <c:pt idx="20">
                  <c:v>96.333333333333329</c:v>
                </c:pt>
                <c:pt idx="21">
                  <c:v>106.33333333333333</c:v>
                </c:pt>
                <c:pt idx="22">
                  <c:v>108.66666666666667</c:v>
                </c:pt>
                <c:pt idx="23">
                  <c:v>98.666666666666671</c:v>
                </c:pt>
                <c:pt idx="24">
                  <c:v>100.33333333333333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8461904"/>
        <c:axId val="388463472"/>
      </c:lineChart>
      <c:catAx>
        <c:axId val="388461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</a:t>
                </a:r>
              </a:p>
            </c:rich>
          </c:tx>
          <c:layout/>
          <c:overlay val="0"/>
        </c:title>
        <c:numFmt formatCode="@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388463472"/>
        <c:crosses val="autoZero"/>
        <c:auto val="1"/>
        <c:lblAlgn val="ctr"/>
        <c:lblOffset val="100"/>
        <c:noMultiLvlLbl val="0"/>
      </c:catAx>
      <c:valAx>
        <c:axId val="388463472"/>
        <c:scaling>
          <c:orientation val="minMax"/>
        </c:scaling>
        <c:delete val="0"/>
        <c:axPos val="l"/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388461904"/>
        <c:crosses val="autoZero"/>
        <c:crossBetween val="between"/>
      </c:valAx>
    </c:plotArea>
    <c:legend>
      <c:legendPos val="r"/>
      <c:layout/>
      <c:overlay val="0"/>
      <c:spPr>
        <a:ln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spPr>
    <a:ln w="6350"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Forecast Errors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Errors</c:v>
          </c:tx>
          <c:spPr>
            <a:ln>
              <a:solidFill>
                <a:srgbClr val="333399"/>
              </a:solidFill>
              <a:prstDash val="solid"/>
            </a:ln>
          </c:spPr>
          <c:marker>
            <c:symbol val="none"/>
          </c:marker>
          <c:cat>
            <c:numRef>
              <c:f>'Forecast - MA 3'!$A$62:$A$85</c:f>
              <c:numCache>
                <c:formatCode>@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'Forecast - MA 3'!$D$65:$D$86</c:f>
              <c:numCache>
                <c:formatCode>0.00</c:formatCode>
                <c:ptCount val="22"/>
                <c:pt idx="0">
                  <c:v>5</c:v>
                </c:pt>
                <c:pt idx="1">
                  <c:v>-14.666666666666664</c:v>
                </c:pt>
                <c:pt idx="2">
                  <c:v>4</c:v>
                </c:pt>
                <c:pt idx="3">
                  <c:v>-8.3333333333333357</c:v>
                </c:pt>
                <c:pt idx="4">
                  <c:v>16.666666666666664</c:v>
                </c:pt>
                <c:pt idx="5">
                  <c:v>24.666666666666664</c:v>
                </c:pt>
                <c:pt idx="6">
                  <c:v>16</c:v>
                </c:pt>
                <c:pt idx="7">
                  <c:v>0.3333333333333286</c:v>
                </c:pt>
                <c:pt idx="8">
                  <c:v>-8</c:v>
                </c:pt>
                <c:pt idx="9">
                  <c:v>0.3333333333333286</c:v>
                </c:pt>
                <c:pt idx="10">
                  <c:v>-10.333333333333329</c:v>
                </c:pt>
                <c:pt idx="11">
                  <c:v>25.666666666666671</c:v>
                </c:pt>
                <c:pt idx="12">
                  <c:v>-0.6666666666666714</c:v>
                </c:pt>
                <c:pt idx="13">
                  <c:v>-13.333333333333329</c:v>
                </c:pt>
                <c:pt idx="14">
                  <c:v>-17</c:v>
                </c:pt>
                <c:pt idx="15">
                  <c:v>22</c:v>
                </c:pt>
                <c:pt idx="16">
                  <c:v>58.666666666666671</c:v>
                </c:pt>
                <c:pt idx="17">
                  <c:v>-2.3333333333333286</c:v>
                </c:pt>
                <c:pt idx="18">
                  <c:v>-7.3333333333333286</c:v>
                </c:pt>
                <c:pt idx="19">
                  <c:v>-5.6666666666666714</c:v>
                </c:pt>
                <c:pt idx="20">
                  <c:v>0.3333333333333286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8457592"/>
        <c:axId val="388466608"/>
      </c:lineChart>
      <c:catAx>
        <c:axId val="388457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</a:t>
                </a:r>
              </a:p>
            </c:rich>
          </c:tx>
          <c:overlay val="0"/>
        </c:title>
        <c:numFmt formatCode="@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388466608"/>
        <c:crosses val="autoZero"/>
        <c:auto val="1"/>
        <c:lblAlgn val="ctr"/>
        <c:lblOffset val="100"/>
        <c:noMultiLvlLbl val="0"/>
      </c:catAx>
      <c:valAx>
        <c:axId val="388466608"/>
        <c:scaling>
          <c:orientation val="minMax"/>
        </c:scaling>
        <c:delete val="0"/>
        <c:axPos val="l"/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388457592"/>
        <c:crosses val="autoZero"/>
        <c:crossBetween val="between"/>
      </c:valAx>
    </c:plotArea>
    <c:plotVisOnly val="1"/>
    <c:dispBlanksAs val="gap"/>
    <c:showDLblsOverMax val="0"/>
  </c:chart>
  <c:spPr>
    <a:ln w="6350"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6</xdr:row>
      <xdr:rowOff>0</xdr:rowOff>
    </xdr:from>
    <xdr:to>
      <xdr:col>5</xdr:col>
      <xdr:colOff>600075</xdr:colOff>
      <xdr:row>22</xdr:row>
      <xdr:rowOff>127000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16</xdr:row>
      <xdr:rowOff>0</xdr:rowOff>
    </xdr:from>
    <xdr:to>
      <xdr:col>4</xdr:col>
      <xdr:colOff>361950</xdr:colOff>
      <xdr:row>32</xdr:row>
      <xdr:rowOff>127000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12700</xdr:colOff>
      <xdr:row>37</xdr:row>
      <xdr:rowOff>0</xdr:rowOff>
    </xdr:from>
    <xdr:to>
      <xdr:col>4</xdr:col>
      <xdr:colOff>361950</xdr:colOff>
      <xdr:row>53</xdr:row>
      <xdr:rowOff>127000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14</xdr:row>
      <xdr:rowOff>0</xdr:rowOff>
    </xdr:from>
    <xdr:to>
      <xdr:col>8</xdr:col>
      <xdr:colOff>695325</xdr:colOff>
      <xdr:row>20</xdr:row>
      <xdr:rowOff>104775</xdr:rowOff>
    </xdr:to>
    <xdr:sp macro="" textlink="">
      <xdr:nvSpPr>
        <xdr:cNvPr id="4" name="TextBox 3"/>
        <xdr:cNvSpPr txBox="1"/>
      </xdr:nvSpPr>
      <xdr:spPr>
        <a:xfrm>
          <a:off x="5324475" y="2524125"/>
          <a:ext cx="3238500" cy="1247775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It looks like this series is trending upward except for some random ups and downs. The moving averages forecasts,</a:t>
          </a:r>
          <a:r>
            <a:rPr lang="en-US" sz="1100" baseline="0"/>
            <a:t> with span 3, appear to be tracking this upward trend fairly well, although a MAPE of over 15% is not that great.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"/>
  <sheetViews>
    <sheetView tabSelected="1" workbookViewId="0"/>
  </sheetViews>
  <sheetFormatPr defaultRowHeight="15" x14ac:dyDescent="0.25"/>
  <cols>
    <col min="2" max="2" width="10.140625" bestFit="1" customWidth="1"/>
  </cols>
  <sheetData>
    <row r="1" spans="1:2" x14ac:dyDescent="0.25">
      <c r="A1" s="1" t="s">
        <v>0</v>
      </c>
    </row>
    <row r="3" spans="1:2" x14ac:dyDescent="0.25">
      <c r="A3" s="2" t="s">
        <v>1</v>
      </c>
      <c r="B3" s="3" t="s">
        <v>2</v>
      </c>
    </row>
    <row r="4" spans="1:2" x14ac:dyDescent="0.25">
      <c r="A4" s="2">
        <v>1</v>
      </c>
      <c r="B4">
        <v>35</v>
      </c>
    </row>
    <row r="5" spans="1:2" x14ac:dyDescent="0.25">
      <c r="A5" s="2">
        <v>2</v>
      </c>
      <c r="B5">
        <v>63</v>
      </c>
    </row>
    <row r="6" spans="1:2" x14ac:dyDescent="0.25">
      <c r="A6" s="2">
        <v>3</v>
      </c>
      <c r="B6">
        <v>61</v>
      </c>
    </row>
    <row r="7" spans="1:2" x14ac:dyDescent="0.25">
      <c r="A7" s="2">
        <v>4</v>
      </c>
      <c r="B7">
        <v>58</v>
      </c>
    </row>
    <row r="8" spans="1:2" x14ac:dyDescent="0.25">
      <c r="A8" s="2">
        <v>5</v>
      </c>
      <c r="B8">
        <v>46</v>
      </c>
    </row>
    <row r="9" spans="1:2" x14ac:dyDescent="0.25">
      <c r="A9" s="2">
        <v>6</v>
      </c>
      <c r="B9">
        <v>59</v>
      </c>
    </row>
    <row r="10" spans="1:2" x14ac:dyDescent="0.25">
      <c r="A10" s="2">
        <v>7</v>
      </c>
      <c r="B10">
        <v>46</v>
      </c>
    </row>
    <row r="11" spans="1:2" x14ac:dyDescent="0.25">
      <c r="A11" s="2">
        <v>8</v>
      </c>
      <c r="B11">
        <v>67</v>
      </c>
    </row>
    <row r="12" spans="1:2" x14ac:dyDescent="0.25">
      <c r="A12" s="2">
        <v>9</v>
      </c>
      <c r="B12">
        <v>82</v>
      </c>
    </row>
    <row r="13" spans="1:2" x14ac:dyDescent="0.25">
      <c r="A13" s="2">
        <v>10</v>
      </c>
      <c r="B13">
        <v>81</v>
      </c>
    </row>
    <row r="14" spans="1:2" x14ac:dyDescent="0.25">
      <c r="A14" s="2">
        <v>11</v>
      </c>
      <c r="B14">
        <v>77</v>
      </c>
    </row>
    <row r="15" spans="1:2" x14ac:dyDescent="0.25">
      <c r="A15" s="2">
        <v>12</v>
      </c>
      <c r="B15">
        <v>72</v>
      </c>
    </row>
    <row r="16" spans="1:2" x14ac:dyDescent="0.25">
      <c r="A16" s="2">
        <v>13</v>
      </c>
      <c r="B16">
        <v>77</v>
      </c>
    </row>
    <row r="17" spans="1:2" x14ac:dyDescent="0.25">
      <c r="A17" s="2">
        <v>14</v>
      </c>
      <c r="B17">
        <v>65</v>
      </c>
    </row>
    <row r="18" spans="1:2" x14ac:dyDescent="0.25">
      <c r="A18" s="2">
        <v>15</v>
      </c>
      <c r="B18">
        <v>97</v>
      </c>
    </row>
    <row r="19" spans="1:2" x14ac:dyDescent="0.25">
      <c r="A19" s="2">
        <v>16</v>
      </c>
      <c r="B19">
        <v>79</v>
      </c>
    </row>
    <row r="20" spans="1:2" x14ac:dyDescent="0.25">
      <c r="A20" s="2">
        <v>17</v>
      </c>
      <c r="B20">
        <v>67</v>
      </c>
    </row>
    <row r="21" spans="1:2" x14ac:dyDescent="0.25">
      <c r="A21" s="2">
        <v>18</v>
      </c>
      <c r="B21">
        <v>64</v>
      </c>
    </row>
    <row r="22" spans="1:2" x14ac:dyDescent="0.25">
      <c r="A22" s="2">
        <v>19</v>
      </c>
      <c r="B22">
        <v>92</v>
      </c>
    </row>
    <row r="23" spans="1:2" x14ac:dyDescent="0.25">
      <c r="A23" s="2">
        <v>20</v>
      </c>
      <c r="B23">
        <v>133</v>
      </c>
    </row>
    <row r="24" spans="1:2" x14ac:dyDescent="0.25">
      <c r="A24" s="2">
        <v>21</v>
      </c>
      <c r="B24">
        <v>94</v>
      </c>
    </row>
    <row r="25" spans="1:2" x14ac:dyDescent="0.25">
      <c r="A25" s="2">
        <v>22</v>
      </c>
      <c r="B25">
        <v>99</v>
      </c>
    </row>
    <row r="26" spans="1:2" x14ac:dyDescent="0.25">
      <c r="A26" s="2">
        <v>23</v>
      </c>
      <c r="B26">
        <v>103</v>
      </c>
    </row>
    <row r="27" spans="1:2" x14ac:dyDescent="0.25">
      <c r="A27" s="2">
        <v>24</v>
      </c>
      <c r="B27">
        <v>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"/>
  <sheetViews>
    <sheetView workbookViewId="0"/>
  </sheetViews>
  <sheetFormatPr defaultColWidth="30.7109375" defaultRowHeight="15" x14ac:dyDescent="0.25"/>
  <cols>
    <col min="1" max="1" width="30.7109375" style="5"/>
    <col min="2" max="16384" width="30.7109375" style="4"/>
  </cols>
  <sheetData>
    <row r="1" spans="1:20" x14ac:dyDescent="0.25">
      <c r="A1" s="5" t="s">
        <v>12</v>
      </c>
      <c r="B1" s="4" t="s">
        <v>13</v>
      </c>
      <c r="C1" s="4" t="s">
        <v>3</v>
      </c>
      <c r="D1" s="4">
        <v>6</v>
      </c>
      <c r="E1" s="4" t="s">
        <v>4</v>
      </c>
      <c r="F1" s="4">
        <v>2</v>
      </c>
      <c r="G1" s="4" t="s">
        <v>5</v>
      </c>
      <c r="H1" s="4">
        <v>2</v>
      </c>
      <c r="I1" s="4" t="s">
        <v>6</v>
      </c>
      <c r="J1" s="4">
        <v>1</v>
      </c>
      <c r="K1" s="4" t="s">
        <v>7</v>
      </c>
      <c r="L1" s="4">
        <v>0</v>
      </c>
      <c r="M1" s="4" t="s">
        <v>8</v>
      </c>
      <c r="N1" s="4">
        <v>0</v>
      </c>
      <c r="O1" s="4" t="s">
        <v>9</v>
      </c>
      <c r="P1" s="4">
        <v>1</v>
      </c>
      <c r="Q1" s="4" t="s">
        <v>10</v>
      </c>
      <c r="R1" s="4">
        <v>0</v>
      </c>
      <c r="S1" s="4" t="s">
        <v>11</v>
      </c>
      <c r="T1" s="4">
        <v>0</v>
      </c>
    </row>
    <row r="2" spans="1:20" x14ac:dyDescent="0.25">
      <c r="A2" s="5" t="s">
        <v>14</v>
      </c>
      <c r="B2" s="4" t="s">
        <v>15</v>
      </c>
    </row>
    <row r="3" spans="1:20" x14ac:dyDescent="0.25">
      <c r="A3" s="5" t="s">
        <v>16</v>
      </c>
      <c r="B3" s="4" t="b">
        <f>IF(B10&gt;256,"TripUpST110AndEarlier",FALSE)</f>
        <v>0</v>
      </c>
    </row>
    <row r="4" spans="1:20" x14ac:dyDescent="0.25">
      <c r="A4" s="5" t="s">
        <v>17</v>
      </c>
      <c r="B4" s="4" t="s">
        <v>18</v>
      </c>
    </row>
    <row r="5" spans="1:20" x14ac:dyDescent="0.25">
      <c r="A5" s="5" t="s">
        <v>19</v>
      </c>
      <c r="B5" s="4" t="b">
        <v>1</v>
      </c>
    </row>
    <row r="6" spans="1:20" x14ac:dyDescent="0.25">
      <c r="A6" s="5" t="s">
        <v>20</v>
      </c>
      <c r="B6" s="4" t="b">
        <v>1</v>
      </c>
    </row>
    <row r="7" spans="1:20" x14ac:dyDescent="0.25">
      <c r="A7" s="5" t="s">
        <v>21</v>
      </c>
      <c r="B7" s="4">
        <f>Data!$A$3:$B$27</f>
        <v>58</v>
      </c>
    </row>
    <row r="8" spans="1:20" x14ac:dyDescent="0.25">
      <c r="A8" s="5" t="s">
        <v>22</v>
      </c>
      <c r="B8" s="4">
        <v>1</v>
      </c>
    </row>
    <row r="9" spans="1:20" x14ac:dyDescent="0.25">
      <c r="A9" s="5" t="s">
        <v>23</v>
      </c>
      <c r="B9" s="6">
        <f>1</f>
        <v>1</v>
      </c>
    </row>
    <row r="10" spans="1:20" x14ac:dyDescent="0.25">
      <c r="A10" s="5" t="s">
        <v>24</v>
      </c>
      <c r="B10" s="4">
        <v>2</v>
      </c>
    </row>
    <row r="12" spans="1:20" x14ac:dyDescent="0.25">
      <c r="A12" s="5" t="s">
        <v>25</v>
      </c>
      <c r="B12" s="4" t="s">
        <v>26</v>
      </c>
      <c r="C12" s="4" t="s">
        <v>27</v>
      </c>
      <c r="D12" s="4" t="s">
        <v>28</v>
      </c>
      <c r="E12" s="4" t="b">
        <v>1</v>
      </c>
      <c r="F12" s="4">
        <v>0</v>
      </c>
      <c r="G12" s="4">
        <v>4</v>
      </c>
    </row>
    <row r="13" spans="1:20" x14ac:dyDescent="0.25">
      <c r="A13" s="5" t="s">
        <v>29</v>
      </c>
      <c r="B13" s="4">
        <f>Data!$A$3:$A$27</f>
        <v>10</v>
      </c>
    </row>
    <row r="14" spans="1:20" x14ac:dyDescent="0.25">
      <c r="A14" s="5" t="s">
        <v>30</v>
      </c>
    </row>
    <row r="15" spans="1:20" x14ac:dyDescent="0.25">
      <c r="A15" s="5" t="s">
        <v>31</v>
      </c>
      <c r="B15" s="4" t="s">
        <v>32</v>
      </c>
      <c r="C15" s="4" t="s">
        <v>33</v>
      </c>
      <c r="D15" s="4" t="s">
        <v>34</v>
      </c>
      <c r="E15" s="4" t="b">
        <v>1</v>
      </c>
      <c r="F15" s="4">
        <v>0</v>
      </c>
      <c r="G15" s="4">
        <v>4</v>
      </c>
    </row>
    <row r="16" spans="1:20" x14ac:dyDescent="0.25">
      <c r="A16" s="5" t="s">
        <v>35</v>
      </c>
      <c r="B16" s="4">
        <f>Data!$B$3:$B$27</f>
        <v>77</v>
      </c>
    </row>
    <row r="17" spans="1:1" x14ac:dyDescent="0.25">
      <c r="A17" s="5" t="s">
        <v>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"/>
  <sheetViews>
    <sheetView showGridLines="0" workbookViewId="0"/>
  </sheetViews>
  <sheetFormatPr defaultColWidth="12.7109375" defaultRowHeight="15" x14ac:dyDescent="0.25"/>
  <cols>
    <col min="1" max="1" width="12.7109375" customWidth="1"/>
  </cols>
  <sheetData>
    <row r="1" spans="1:2" s="7" customFormat="1" ht="18.75" x14ac:dyDescent="0.3">
      <c r="A1" s="13" t="s">
        <v>37</v>
      </c>
      <c r="B1" s="11"/>
    </row>
    <row r="2" spans="1:2" s="7" customFormat="1" ht="11.25" x14ac:dyDescent="0.2">
      <c r="A2" s="9" t="s">
        <v>38</v>
      </c>
      <c r="B2" s="11" t="s">
        <v>39</v>
      </c>
    </row>
    <row r="3" spans="1:2" s="7" customFormat="1" ht="11.25" x14ac:dyDescent="0.2">
      <c r="A3" s="9" t="s">
        <v>40</v>
      </c>
      <c r="B3" s="11" t="s">
        <v>41</v>
      </c>
    </row>
    <row r="4" spans="1:2" s="7" customFormat="1" ht="11.25" x14ac:dyDescent="0.2">
      <c r="A4" s="9" t="s">
        <v>42</v>
      </c>
      <c r="B4" s="11" t="s">
        <v>43</v>
      </c>
    </row>
    <row r="5" spans="1:2" s="8" customFormat="1" ht="11.25" x14ac:dyDescent="0.2">
      <c r="A5" s="10" t="s">
        <v>44</v>
      </c>
      <c r="B5" s="12" t="s">
        <v>45</v>
      </c>
    </row>
    <row r="7" spans="1:2" ht="15" customHeight="1" x14ac:dyDescent="0.25"/>
    <row r="8" spans="1:2" ht="15" customHeight="1" x14ac:dyDescent="0.25"/>
    <row r="9" spans="1:2" ht="15" customHeight="1" x14ac:dyDescent="0.25"/>
    <row r="10" spans="1:2" ht="15" customHeight="1" x14ac:dyDescent="0.25"/>
    <row r="11" spans="1:2" ht="15" customHeight="1" x14ac:dyDescent="0.25"/>
    <row r="12" spans="1:2" ht="15" customHeight="1" x14ac:dyDescent="0.25"/>
    <row r="13" spans="1:2" ht="15" customHeight="1" x14ac:dyDescent="0.25"/>
    <row r="14" spans="1:2" ht="15" customHeight="1" x14ac:dyDescent="0.25"/>
    <row r="15" spans="1:2" ht="15" customHeight="1" x14ac:dyDescent="0.25"/>
    <row r="16" spans="1:2" ht="15" customHeight="1" x14ac:dyDescent="0.25"/>
    <row r="17" ht="15" customHeight="1" x14ac:dyDescent="0.25"/>
    <row r="18" ht="15" customHeight="1" x14ac:dyDescent="0.25"/>
    <row r="19" ht="15" customHeight="1" x14ac:dyDescent="0.25"/>
    <row r="20" ht="15" customHeight="1" x14ac:dyDescent="0.25"/>
    <row r="21" ht="15" customHeight="1" x14ac:dyDescent="0.25"/>
    <row r="22" ht="15" customHeight="1" x14ac:dyDescent="0.25"/>
    <row r="23" ht="15" customHeight="1" x14ac:dyDescent="0.25"/>
    <row r="24" ht="15" customHeight="1" x14ac:dyDescent="0.25"/>
    <row r="25" ht="15" customHeight="1" x14ac:dyDescent="0.25"/>
    <row r="26" ht="15" customHeight="1" x14ac:dyDescent="0.25"/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86"/>
  <sheetViews>
    <sheetView showGridLines="0" workbookViewId="0"/>
  </sheetViews>
  <sheetFormatPr defaultColWidth="12.7109375" defaultRowHeight="15" x14ac:dyDescent="0.25"/>
  <cols>
    <col min="1" max="1" width="29" bestFit="1" customWidth="1"/>
    <col min="2" max="4" width="12.7109375" customWidth="1"/>
  </cols>
  <sheetData>
    <row r="1" spans="1:2" s="7" customFormat="1" ht="18.75" x14ac:dyDescent="0.3">
      <c r="A1" s="13" t="s">
        <v>37</v>
      </c>
      <c r="B1" s="11"/>
    </row>
    <row r="2" spans="1:2" s="7" customFormat="1" ht="11.25" x14ac:dyDescent="0.2">
      <c r="A2" s="9" t="s">
        <v>38</v>
      </c>
      <c r="B2" s="11" t="s">
        <v>46</v>
      </c>
    </row>
    <row r="3" spans="1:2" s="7" customFormat="1" ht="11.25" x14ac:dyDescent="0.2">
      <c r="A3" s="9" t="s">
        <v>40</v>
      </c>
      <c r="B3" s="11" t="s">
        <v>41</v>
      </c>
    </row>
    <row r="4" spans="1:2" s="7" customFormat="1" ht="11.25" x14ac:dyDescent="0.2">
      <c r="A4" s="9" t="s">
        <v>42</v>
      </c>
      <c r="B4" s="11" t="s">
        <v>43</v>
      </c>
    </row>
    <row r="5" spans="1:2" s="8" customFormat="1" ht="11.25" x14ac:dyDescent="0.2">
      <c r="A5" s="10" t="s">
        <v>44</v>
      </c>
      <c r="B5" s="12" t="s">
        <v>47</v>
      </c>
    </row>
    <row r="7" spans="1:2" ht="15" customHeight="1" x14ac:dyDescent="0.25">
      <c r="A7" s="17" t="s">
        <v>49</v>
      </c>
      <c r="B7" s="14"/>
    </row>
    <row r="8" spans="1:2" ht="15" customHeight="1" thickBot="1" x14ac:dyDescent="0.3">
      <c r="A8" s="18" t="s">
        <v>48</v>
      </c>
      <c r="B8" s="15"/>
    </row>
    <row r="9" spans="1:2" ht="15" customHeight="1" thickTop="1" x14ac:dyDescent="0.25">
      <c r="A9" s="16" t="s">
        <v>52</v>
      </c>
      <c r="B9" s="2">
        <v>3</v>
      </c>
    </row>
    <row r="10" spans="1:2" ht="15" customHeight="1" x14ac:dyDescent="0.25"/>
    <row r="11" spans="1:2" ht="15" customHeight="1" x14ac:dyDescent="0.25">
      <c r="A11" s="17"/>
      <c r="B11" s="14"/>
    </row>
    <row r="12" spans="1:2" ht="15" customHeight="1" thickBot="1" x14ac:dyDescent="0.3">
      <c r="A12" s="18" t="s">
        <v>50</v>
      </c>
      <c r="B12" s="15"/>
    </row>
    <row r="13" spans="1:2" ht="15" customHeight="1" thickTop="1" x14ac:dyDescent="0.25">
      <c r="A13" s="16" t="s">
        <v>53</v>
      </c>
      <c r="B13" s="19">
        <f>_xll.StatMeanAbs(D65:D85)</f>
        <v>12.444444444444443</v>
      </c>
    </row>
    <row r="14" spans="1:2" ht="15" customHeight="1" x14ac:dyDescent="0.25">
      <c r="A14" s="16" t="s">
        <v>54</v>
      </c>
      <c r="B14" s="19">
        <f>SQRT(SUMSQ(D65:D85)/_xll.StatCount(D65:D85))</f>
        <v>17.970875909436941</v>
      </c>
    </row>
    <row r="15" spans="1:2" ht="15" customHeight="1" x14ac:dyDescent="0.25">
      <c r="A15" s="16" t="s">
        <v>55</v>
      </c>
      <c r="B15" s="22">
        <f>_xll.StatPairMeanAbsQuotient(D65:D85,B65:B85)</f>
        <v>0.15500161079834632</v>
      </c>
    </row>
    <row r="16" spans="1:2" ht="15" customHeight="1" x14ac:dyDescent="0.25"/>
    <row r="17" ht="15" customHeight="1" x14ac:dyDescent="0.25"/>
    <row r="18" ht="15" customHeight="1" x14ac:dyDescent="0.25"/>
    <row r="19" ht="15" customHeight="1" x14ac:dyDescent="0.25"/>
    <row r="20" ht="15" customHeight="1" x14ac:dyDescent="0.25"/>
    <row r="21" ht="15" customHeight="1" x14ac:dyDescent="0.25"/>
    <row r="22" ht="15" customHeight="1" x14ac:dyDescent="0.25"/>
    <row r="23" ht="15" customHeight="1" x14ac:dyDescent="0.25"/>
    <row r="24" ht="15" customHeight="1" x14ac:dyDescent="0.25"/>
    <row r="25" ht="15" customHeight="1" x14ac:dyDescent="0.25"/>
    <row r="26" ht="15" customHeight="1" x14ac:dyDescent="0.25"/>
    <row r="27" ht="15" customHeight="1" x14ac:dyDescent="0.25"/>
    <row r="28" ht="15" customHeight="1" x14ac:dyDescent="0.25"/>
    <row r="29" ht="15" customHeight="1" x14ac:dyDescent="0.25"/>
    <row r="30" ht="15" customHeight="1" x14ac:dyDescent="0.25"/>
    <row r="31" ht="15" customHeight="1" x14ac:dyDescent="0.25"/>
    <row r="32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spans="1:4" ht="15" customHeight="1" x14ac:dyDescent="0.25"/>
    <row r="50" spans="1:4" ht="15" customHeight="1" x14ac:dyDescent="0.25"/>
    <row r="51" spans="1:4" ht="15" customHeight="1" x14ac:dyDescent="0.25"/>
    <row r="52" spans="1:4" ht="15" customHeight="1" x14ac:dyDescent="0.25"/>
    <row r="53" spans="1:4" ht="15" customHeight="1" x14ac:dyDescent="0.25"/>
    <row r="54" spans="1:4" ht="15" customHeight="1" x14ac:dyDescent="0.25"/>
    <row r="55" spans="1:4" ht="15" customHeight="1" x14ac:dyDescent="0.25"/>
    <row r="56" spans="1:4" ht="15" customHeight="1" x14ac:dyDescent="0.25"/>
    <row r="57" spans="1:4" ht="15" customHeight="1" x14ac:dyDescent="0.25"/>
    <row r="58" spans="1:4" ht="15" customHeight="1" x14ac:dyDescent="0.25"/>
    <row r="59" spans="1:4" ht="15" customHeight="1" x14ac:dyDescent="0.25"/>
    <row r="60" spans="1:4" ht="15" customHeight="1" x14ac:dyDescent="0.25">
      <c r="A60" s="17"/>
      <c r="B60" s="14"/>
      <c r="C60" s="14"/>
      <c r="D60" s="14"/>
    </row>
    <row r="61" spans="1:4" ht="15" customHeight="1" thickBot="1" x14ac:dyDescent="0.3">
      <c r="A61" s="18" t="s">
        <v>51</v>
      </c>
      <c r="B61" s="15" t="s">
        <v>2</v>
      </c>
      <c r="C61" s="15" t="s">
        <v>46</v>
      </c>
      <c r="D61" s="15" t="s">
        <v>56</v>
      </c>
    </row>
    <row r="62" spans="1:4" ht="15" customHeight="1" thickTop="1" x14ac:dyDescent="0.25">
      <c r="A62" s="16">
        <v>1</v>
      </c>
      <c r="B62" s="19">
        <f xml:space="preserve"> 35</f>
        <v>35</v>
      </c>
      <c r="C62" s="19"/>
      <c r="D62" s="19"/>
    </row>
    <row r="63" spans="1:4" ht="15" customHeight="1" x14ac:dyDescent="0.25">
      <c r="A63" s="16">
        <v>2</v>
      </c>
      <c r="B63" s="19">
        <f xml:space="preserve"> 63</f>
        <v>63</v>
      </c>
      <c r="C63" s="19"/>
      <c r="D63" s="19"/>
    </row>
    <row r="64" spans="1:4" ht="15" customHeight="1" x14ac:dyDescent="0.25">
      <c r="A64" s="16">
        <v>3</v>
      </c>
      <c r="B64" s="19">
        <f xml:space="preserve"> 61</f>
        <v>61</v>
      </c>
      <c r="C64" s="19"/>
      <c r="D64" s="19"/>
    </row>
    <row r="65" spans="1:4" ht="15" customHeight="1" x14ac:dyDescent="0.25">
      <c r="A65" s="16">
        <v>4</v>
      </c>
      <c r="B65" s="19">
        <f xml:space="preserve"> 58</f>
        <v>58</v>
      </c>
      <c r="C65" s="19">
        <f>_xll.StatMean(B62:B64)</f>
        <v>53</v>
      </c>
      <c r="D65" s="19">
        <f>B65-C65</f>
        <v>5</v>
      </c>
    </row>
    <row r="66" spans="1:4" ht="15" customHeight="1" x14ac:dyDescent="0.25">
      <c r="A66" s="16">
        <v>5</v>
      </c>
      <c r="B66" s="19">
        <f xml:space="preserve"> 46</f>
        <v>46</v>
      </c>
      <c r="C66" s="19">
        <f>_xll.StatMean(B63:B65)</f>
        <v>60.666666666666664</v>
      </c>
      <c r="D66" s="19">
        <f t="shared" ref="D66:D85" si="0">B66-C66</f>
        <v>-14.666666666666664</v>
      </c>
    </row>
    <row r="67" spans="1:4" ht="15" customHeight="1" x14ac:dyDescent="0.25">
      <c r="A67" s="16">
        <v>6</v>
      </c>
      <c r="B67" s="19">
        <f xml:space="preserve"> 59</f>
        <v>59</v>
      </c>
      <c r="C67" s="19">
        <f>_xll.StatMean(B64:B66)</f>
        <v>55</v>
      </c>
      <c r="D67" s="19">
        <f t="shared" si="0"/>
        <v>4</v>
      </c>
    </row>
    <row r="68" spans="1:4" ht="15" customHeight="1" x14ac:dyDescent="0.25">
      <c r="A68" s="16">
        <v>7</v>
      </c>
      <c r="B68" s="19">
        <f xml:space="preserve"> 46</f>
        <v>46</v>
      </c>
      <c r="C68" s="19">
        <f>_xll.StatMean(B65:B67)</f>
        <v>54.333333333333336</v>
      </c>
      <c r="D68" s="19">
        <f t="shared" si="0"/>
        <v>-8.3333333333333357</v>
      </c>
    </row>
    <row r="69" spans="1:4" ht="15" customHeight="1" x14ac:dyDescent="0.25">
      <c r="A69" s="16">
        <v>8</v>
      </c>
      <c r="B69" s="19">
        <f xml:space="preserve"> 67</f>
        <v>67</v>
      </c>
      <c r="C69" s="19">
        <f>_xll.StatMean(B66:B68)</f>
        <v>50.333333333333336</v>
      </c>
      <c r="D69" s="19">
        <f t="shared" si="0"/>
        <v>16.666666666666664</v>
      </c>
    </row>
    <row r="70" spans="1:4" ht="15" customHeight="1" x14ac:dyDescent="0.25">
      <c r="A70" s="16">
        <v>9</v>
      </c>
      <c r="B70" s="19">
        <f xml:space="preserve"> 82</f>
        <v>82</v>
      </c>
      <c r="C70" s="19">
        <f>_xll.StatMean(B67:B69)</f>
        <v>57.333333333333336</v>
      </c>
      <c r="D70" s="19">
        <f t="shared" si="0"/>
        <v>24.666666666666664</v>
      </c>
    </row>
    <row r="71" spans="1:4" ht="15" customHeight="1" x14ac:dyDescent="0.25">
      <c r="A71" s="16">
        <v>10</v>
      </c>
      <c r="B71" s="19">
        <f xml:space="preserve"> 81</f>
        <v>81</v>
      </c>
      <c r="C71" s="19">
        <f>_xll.StatMean(B68:B70)</f>
        <v>65</v>
      </c>
      <c r="D71" s="19">
        <f t="shared" si="0"/>
        <v>16</v>
      </c>
    </row>
    <row r="72" spans="1:4" ht="15" customHeight="1" x14ac:dyDescent="0.25">
      <c r="A72" s="16">
        <v>11</v>
      </c>
      <c r="B72" s="19">
        <f xml:space="preserve"> 77</f>
        <v>77</v>
      </c>
      <c r="C72" s="19">
        <f>_xll.StatMean(B69:B71)</f>
        <v>76.666666666666671</v>
      </c>
      <c r="D72" s="19">
        <f t="shared" si="0"/>
        <v>0.3333333333333286</v>
      </c>
    </row>
    <row r="73" spans="1:4" ht="15" customHeight="1" x14ac:dyDescent="0.25">
      <c r="A73" s="16">
        <v>12</v>
      </c>
      <c r="B73" s="19">
        <f xml:space="preserve"> 72</f>
        <v>72</v>
      </c>
      <c r="C73" s="19">
        <f>_xll.StatMean(B70:B72)</f>
        <v>80</v>
      </c>
      <c r="D73" s="19">
        <f t="shared" si="0"/>
        <v>-8</v>
      </c>
    </row>
    <row r="74" spans="1:4" ht="15" customHeight="1" x14ac:dyDescent="0.25">
      <c r="A74" s="16">
        <v>13</v>
      </c>
      <c r="B74" s="19">
        <f xml:space="preserve"> 77</f>
        <v>77</v>
      </c>
      <c r="C74" s="19">
        <f>_xll.StatMean(B71:B73)</f>
        <v>76.666666666666671</v>
      </c>
      <c r="D74" s="19">
        <f t="shared" si="0"/>
        <v>0.3333333333333286</v>
      </c>
    </row>
    <row r="75" spans="1:4" ht="15" customHeight="1" x14ac:dyDescent="0.25">
      <c r="A75" s="16">
        <v>14</v>
      </c>
      <c r="B75" s="19">
        <f xml:space="preserve"> 65</f>
        <v>65</v>
      </c>
      <c r="C75" s="19">
        <f>_xll.StatMean(B72:B74)</f>
        <v>75.333333333333329</v>
      </c>
      <c r="D75" s="19">
        <f t="shared" si="0"/>
        <v>-10.333333333333329</v>
      </c>
    </row>
    <row r="76" spans="1:4" ht="15" customHeight="1" x14ac:dyDescent="0.25">
      <c r="A76" s="16">
        <v>15</v>
      </c>
      <c r="B76" s="19">
        <f xml:space="preserve"> 97</f>
        <v>97</v>
      </c>
      <c r="C76" s="19">
        <f>_xll.StatMean(B73:B75)</f>
        <v>71.333333333333329</v>
      </c>
      <c r="D76" s="19">
        <f t="shared" si="0"/>
        <v>25.666666666666671</v>
      </c>
    </row>
    <row r="77" spans="1:4" ht="15" customHeight="1" x14ac:dyDescent="0.25">
      <c r="A77" s="16">
        <v>16</v>
      </c>
      <c r="B77" s="19">
        <f xml:space="preserve"> 79</f>
        <v>79</v>
      </c>
      <c r="C77" s="19">
        <f>_xll.StatMean(B74:B76)</f>
        <v>79.666666666666671</v>
      </c>
      <c r="D77" s="19">
        <f t="shared" si="0"/>
        <v>-0.6666666666666714</v>
      </c>
    </row>
    <row r="78" spans="1:4" ht="15" customHeight="1" x14ac:dyDescent="0.25">
      <c r="A78" s="16">
        <v>17</v>
      </c>
      <c r="B78" s="19">
        <f xml:space="preserve"> 67</f>
        <v>67</v>
      </c>
      <c r="C78" s="19">
        <f>_xll.StatMean(B75:B77)</f>
        <v>80.333333333333329</v>
      </c>
      <c r="D78" s="19">
        <f t="shared" si="0"/>
        <v>-13.333333333333329</v>
      </c>
    </row>
    <row r="79" spans="1:4" ht="15" customHeight="1" x14ac:dyDescent="0.25">
      <c r="A79" s="16">
        <v>18</v>
      </c>
      <c r="B79" s="19">
        <f xml:space="preserve"> 64</f>
        <v>64</v>
      </c>
      <c r="C79" s="19">
        <f>_xll.StatMean(B76:B78)</f>
        <v>81</v>
      </c>
      <c r="D79" s="19">
        <f t="shared" si="0"/>
        <v>-17</v>
      </c>
    </row>
    <row r="80" spans="1:4" ht="15" customHeight="1" x14ac:dyDescent="0.25">
      <c r="A80" s="16">
        <v>19</v>
      </c>
      <c r="B80" s="19">
        <f xml:space="preserve"> 92</f>
        <v>92</v>
      </c>
      <c r="C80" s="19">
        <f>_xll.StatMean(B77:B79)</f>
        <v>70</v>
      </c>
      <c r="D80" s="19">
        <f t="shared" si="0"/>
        <v>22</v>
      </c>
    </row>
    <row r="81" spans="1:4" ht="15" customHeight="1" x14ac:dyDescent="0.25">
      <c r="A81" s="16">
        <v>20</v>
      </c>
      <c r="B81" s="19">
        <f xml:space="preserve"> 133</f>
        <v>133</v>
      </c>
      <c r="C81" s="19">
        <f>_xll.StatMean(B78:B80)</f>
        <v>74.333333333333329</v>
      </c>
      <c r="D81" s="19">
        <f t="shared" si="0"/>
        <v>58.666666666666671</v>
      </c>
    </row>
    <row r="82" spans="1:4" ht="15" customHeight="1" x14ac:dyDescent="0.25">
      <c r="A82" s="16">
        <v>21</v>
      </c>
      <c r="B82" s="19">
        <f xml:space="preserve"> 94</f>
        <v>94</v>
      </c>
      <c r="C82" s="19">
        <f>_xll.StatMean(B79:B81)</f>
        <v>96.333333333333329</v>
      </c>
      <c r="D82" s="19">
        <f t="shared" si="0"/>
        <v>-2.3333333333333286</v>
      </c>
    </row>
    <row r="83" spans="1:4" ht="15" customHeight="1" x14ac:dyDescent="0.25">
      <c r="A83" s="16">
        <v>22</v>
      </c>
      <c r="B83" s="19">
        <f xml:space="preserve"> 99</f>
        <v>99</v>
      </c>
      <c r="C83" s="19">
        <f>_xll.StatMean(B80:B82)</f>
        <v>106.33333333333333</v>
      </c>
      <c r="D83" s="19">
        <f t="shared" si="0"/>
        <v>-7.3333333333333286</v>
      </c>
    </row>
    <row r="84" spans="1:4" ht="15" customHeight="1" x14ac:dyDescent="0.25">
      <c r="A84" s="16">
        <v>23</v>
      </c>
      <c r="B84" s="19">
        <f xml:space="preserve"> 103</f>
        <v>103</v>
      </c>
      <c r="C84" s="19">
        <f>_xll.StatMean(B81:B83)</f>
        <v>108.66666666666667</v>
      </c>
      <c r="D84" s="19">
        <f t="shared" si="0"/>
        <v>-5.6666666666666714</v>
      </c>
    </row>
    <row r="85" spans="1:4" ht="15" customHeight="1" x14ac:dyDescent="0.25">
      <c r="A85" s="20">
        <v>24</v>
      </c>
      <c r="B85" s="21">
        <f xml:space="preserve"> 99</f>
        <v>99</v>
      </c>
      <c r="C85" s="21">
        <f>_xll.StatMean(B82:B84)</f>
        <v>98.666666666666671</v>
      </c>
      <c r="D85" s="21">
        <f t="shared" si="0"/>
        <v>0.3333333333333286</v>
      </c>
    </row>
    <row r="86" spans="1:4" ht="15" customHeight="1" x14ac:dyDescent="0.25">
      <c r="A86" s="16">
        <v>25</v>
      </c>
      <c r="B86" s="19"/>
      <c r="C86" s="19">
        <f>_xll.StatMean(B83:B85)</f>
        <v>100.33333333333333</v>
      </c>
      <c r="D86" s="19"/>
    </row>
  </sheetData>
  <pageMargins left="0.7" right="0.7" top="0.75" bottom="0.75" header="0.3" footer="0.3"/>
  <pageSetup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Data</vt:lpstr>
      <vt:lpstr>_STDS_DG14AD0647</vt:lpstr>
      <vt:lpstr>Time Series</vt:lpstr>
      <vt:lpstr>Forecast - MA 3</vt:lpstr>
      <vt:lpstr>ST_Casessold</vt:lpstr>
      <vt:lpstr>ST_Month</vt:lpstr>
      <vt:lpstr>'Forecast - MA 3'!StatToolsHeader</vt:lpstr>
      <vt:lpstr>'Time Series'!StatToolsHeader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 Albright</cp:lastModifiedBy>
  <dcterms:created xsi:type="dcterms:W3CDTF">2014-05-21T01:12:37Z</dcterms:created>
  <dcterms:modified xsi:type="dcterms:W3CDTF">2014-05-21T13:38:52Z</dcterms:modified>
</cp:coreProperties>
</file>